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SEPTEMBRIE 2024- DE INDATĂ\CONSOLIDAT DE INDATĂ\"/>
    </mc:Choice>
  </mc:AlternateContent>
  <xr:revisionPtr revIDLastSave="0" documentId="13_ncr:1_{D8445E9C-1C33-47B0-A168-855A544C8899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Area" localSheetId="0">'buget general al UAT'!$A$1:$K$292</definedName>
    <definedName name="_xlnm.Print_Titles" localSheetId="0">'buget general al UAT'!$A:$K,'buget general al UAT'!$9:$18</definedName>
  </definedNames>
  <calcPr calcId="181029"/>
</workbook>
</file>

<file path=xl/calcChain.xml><?xml version="1.0" encoding="utf-8"?>
<calcChain xmlns="http://schemas.openxmlformats.org/spreadsheetml/2006/main">
  <c r="H145" i="1" l="1"/>
  <c r="H140" i="1" s="1"/>
  <c r="C70" i="1"/>
  <c r="C115" i="1"/>
  <c r="J115" i="1"/>
  <c r="C71" i="1"/>
  <c r="C72" i="1"/>
  <c r="C32" i="1" s="1"/>
  <c r="C27" i="1" s="1"/>
  <c r="C22" i="1" s="1"/>
  <c r="C73" i="1"/>
  <c r="C37" i="1"/>
  <c r="I37" i="1" s="1"/>
  <c r="C38" i="1"/>
  <c r="I38" i="1" s="1"/>
  <c r="C36" i="1"/>
  <c r="I36" i="1"/>
  <c r="K36" i="1" s="1"/>
  <c r="H146" i="1"/>
  <c r="H141" i="1" s="1"/>
  <c r="D115" i="1"/>
  <c r="I130" i="1"/>
  <c r="K130" i="1" s="1"/>
  <c r="H116" i="1"/>
  <c r="H117" i="1"/>
  <c r="H118" i="1"/>
  <c r="H115" i="1"/>
  <c r="D145" i="1"/>
  <c r="D140" i="1" s="1"/>
  <c r="D205" i="1"/>
  <c r="D45" i="1"/>
  <c r="D30" i="1" s="1"/>
  <c r="D25" i="1" s="1"/>
  <c r="D70" i="1"/>
  <c r="E145" i="1"/>
  <c r="E140" i="1" s="1"/>
  <c r="J45" i="1"/>
  <c r="J70" i="1"/>
  <c r="J30" i="1"/>
  <c r="J25" i="1" s="1"/>
  <c r="D116" i="1"/>
  <c r="D117" i="1"/>
  <c r="D118" i="1"/>
  <c r="C35" i="1"/>
  <c r="I35" i="1" s="1"/>
  <c r="C45" i="1"/>
  <c r="I34" i="1"/>
  <c r="K34" i="1"/>
  <c r="I39" i="1"/>
  <c r="K39" i="1" s="1"/>
  <c r="I40" i="1"/>
  <c r="K40" i="1" s="1"/>
  <c r="I41" i="1"/>
  <c r="K41" i="1"/>
  <c r="I42" i="1"/>
  <c r="K42" i="1"/>
  <c r="I43" i="1"/>
  <c r="K43" i="1" s="1"/>
  <c r="E45" i="1"/>
  <c r="E30" i="1" s="1"/>
  <c r="E25" i="1" s="1"/>
  <c r="E20" i="1" s="1"/>
  <c r="F45" i="1"/>
  <c r="F30" i="1" s="1"/>
  <c r="F25" i="1" s="1"/>
  <c r="F20" i="1" s="1"/>
  <c r="F230" i="1" s="1"/>
  <c r="G45" i="1"/>
  <c r="G30" i="1"/>
  <c r="G25" i="1" s="1"/>
  <c r="G20" i="1" s="1"/>
  <c r="H45" i="1"/>
  <c r="C46" i="1"/>
  <c r="C31" i="1" s="1"/>
  <c r="C26" i="1" s="1"/>
  <c r="C21" i="1" s="1"/>
  <c r="C231" i="1" s="1"/>
  <c r="D46" i="1"/>
  <c r="E46" i="1"/>
  <c r="E31" i="1"/>
  <c r="E26" i="1" s="1"/>
  <c r="E21" i="1" s="1"/>
  <c r="E231" i="1" s="1"/>
  <c r="F46" i="1"/>
  <c r="G46" i="1"/>
  <c r="H46" i="1"/>
  <c r="J46" i="1"/>
  <c r="J31" i="1"/>
  <c r="J26" i="1" s="1"/>
  <c r="J21" i="1" s="1"/>
  <c r="J71" i="1"/>
  <c r="J116" i="1"/>
  <c r="C47" i="1"/>
  <c r="D47" i="1"/>
  <c r="D32" i="1"/>
  <c r="D27" i="1" s="1"/>
  <c r="D22" i="1" s="1"/>
  <c r="D72" i="1"/>
  <c r="E47" i="1"/>
  <c r="E32" i="1" s="1"/>
  <c r="E27" i="1" s="1"/>
  <c r="E22" i="1" s="1"/>
  <c r="E232" i="1" s="1"/>
  <c r="F47" i="1"/>
  <c r="F32" i="1" s="1"/>
  <c r="F27" i="1" s="1"/>
  <c r="F22" i="1" s="1"/>
  <c r="F232" i="1" s="1"/>
  <c r="F72" i="1"/>
  <c r="F117" i="1"/>
  <c r="F147" i="1"/>
  <c r="F142" i="1"/>
  <c r="F207" i="1"/>
  <c r="G47" i="1"/>
  <c r="G32" i="1" s="1"/>
  <c r="G27" i="1" s="1"/>
  <c r="G22" i="1" s="1"/>
  <c r="G72" i="1"/>
  <c r="G117" i="1"/>
  <c r="H47" i="1"/>
  <c r="J47" i="1"/>
  <c r="C48" i="1"/>
  <c r="D48" i="1"/>
  <c r="D73" i="1"/>
  <c r="D33" i="1"/>
  <c r="D28" i="1" s="1"/>
  <c r="D23" i="1" s="1"/>
  <c r="E48" i="1"/>
  <c r="E33" i="1" s="1"/>
  <c r="E28" i="1" s="1"/>
  <c r="E23" i="1" s="1"/>
  <c r="E233" i="1" s="1"/>
  <c r="F48" i="1"/>
  <c r="F33" i="1"/>
  <c r="F28" i="1" s="1"/>
  <c r="F23" i="1" s="1"/>
  <c r="F233" i="1" s="1"/>
  <c r="G48" i="1"/>
  <c r="H48" i="1"/>
  <c r="H33" i="1" s="1"/>
  <c r="H28" i="1" s="1"/>
  <c r="H23" i="1" s="1"/>
  <c r="H73" i="1"/>
  <c r="J48" i="1"/>
  <c r="J33" i="1" s="1"/>
  <c r="J28" i="1" s="1"/>
  <c r="J23" i="1" s="1"/>
  <c r="J73" i="1"/>
  <c r="I50" i="1"/>
  <c r="K50" i="1" s="1"/>
  <c r="I51" i="1"/>
  <c r="K51" i="1" s="1"/>
  <c r="I52" i="1"/>
  <c r="I47" i="1"/>
  <c r="K47" i="1" s="1"/>
  <c r="K52" i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H230" i="1" s="1"/>
  <c r="D71" i="1"/>
  <c r="D31" i="1"/>
  <c r="D26" i="1" s="1"/>
  <c r="D21" i="1" s="1"/>
  <c r="E71" i="1"/>
  <c r="E116" i="1"/>
  <c r="E146" i="1"/>
  <c r="E206" i="1"/>
  <c r="E141" i="1"/>
  <c r="F71" i="1"/>
  <c r="F31" i="1"/>
  <c r="F26" i="1" s="1"/>
  <c r="F21" i="1" s="1"/>
  <c r="F231" i="1" s="1"/>
  <c r="F116" i="1"/>
  <c r="G71" i="1"/>
  <c r="G31" i="1"/>
  <c r="G26" i="1" s="1"/>
  <c r="G21" i="1" s="1"/>
  <c r="G231" i="1" s="1"/>
  <c r="G116" i="1"/>
  <c r="H71" i="1"/>
  <c r="H31" i="1" s="1"/>
  <c r="H26" i="1" s="1"/>
  <c r="H21" i="1" s="1"/>
  <c r="H231" i="1" s="1"/>
  <c r="E72" i="1"/>
  <c r="E117" i="1"/>
  <c r="H72" i="1"/>
  <c r="H32" i="1"/>
  <c r="H27" i="1" s="1"/>
  <c r="H22" i="1" s="1"/>
  <c r="H232" i="1" s="1"/>
  <c r="J72" i="1"/>
  <c r="J32" i="1"/>
  <c r="J27" i="1" s="1"/>
  <c r="J22" i="1" s="1"/>
  <c r="E73" i="1"/>
  <c r="E118" i="1"/>
  <c r="E148" i="1"/>
  <c r="E208" i="1"/>
  <c r="E143" i="1"/>
  <c r="F73" i="1"/>
  <c r="F118" i="1"/>
  <c r="G73" i="1"/>
  <c r="G33" i="1" s="1"/>
  <c r="G28" i="1" s="1"/>
  <c r="G23" i="1" s="1"/>
  <c r="G233" i="1" s="1"/>
  <c r="G118" i="1"/>
  <c r="I75" i="1"/>
  <c r="K75" i="1"/>
  <c r="I76" i="1"/>
  <c r="K76" i="1" s="1"/>
  <c r="I77" i="1"/>
  <c r="K77" i="1"/>
  <c r="I78" i="1"/>
  <c r="K78" i="1" s="1"/>
  <c r="I80" i="1"/>
  <c r="I70" i="1" s="1"/>
  <c r="K70" i="1" s="1"/>
  <c r="I81" i="1"/>
  <c r="K81" i="1" s="1"/>
  <c r="I82" i="1"/>
  <c r="K82" i="1" s="1"/>
  <c r="I83" i="1"/>
  <c r="K83" i="1"/>
  <c r="I85" i="1"/>
  <c r="K85" i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/>
  <c r="I95" i="1"/>
  <c r="K95" i="1"/>
  <c r="I96" i="1"/>
  <c r="K96" i="1" s="1"/>
  <c r="I97" i="1"/>
  <c r="K97" i="1" s="1"/>
  <c r="I98" i="1"/>
  <c r="K98" i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/>
  <c r="I121" i="1"/>
  <c r="K121" i="1" s="1"/>
  <c r="I116" i="1"/>
  <c r="K116" i="1" s="1"/>
  <c r="I122" i="1"/>
  <c r="I117" i="1" s="1"/>
  <c r="K117" i="1" s="1"/>
  <c r="I123" i="1"/>
  <c r="K123" i="1"/>
  <c r="I126" i="1"/>
  <c r="K126" i="1"/>
  <c r="I127" i="1"/>
  <c r="K127" i="1" s="1"/>
  <c r="I128" i="1"/>
  <c r="K128" i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140" i="1" s="1"/>
  <c r="J205" i="1"/>
  <c r="C146" i="1"/>
  <c r="D146" i="1"/>
  <c r="D141" i="1" s="1"/>
  <c r="F146" i="1"/>
  <c r="G146" i="1"/>
  <c r="G141" i="1"/>
  <c r="H206" i="1"/>
  <c r="J146" i="1"/>
  <c r="J141" i="1" s="1"/>
  <c r="C147" i="1"/>
  <c r="C142" i="1" s="1"/>
  <c r="D147" i="1"/>
  <c r="D142" i="1" s="1"/>
  <c r="D207" i="1"/>
  <c r="E147" i="1"/>
  <c r="G147" i="1"/>
  <c r="G207" i="1"/>
  <c r="G142" i="1" s="1"/>
  <c r="H147" i="1"/>
  <c r="H142" i="1" s="1"/>
  <c r="J147" i="1"/>
  <c r="J142" i="1" s="1"/>
  <c r="C148" i="1"/>
  <c r="C143" i="1" s="1"/>
  <c r="D148" i="1"/>
  <c r="D208" i="1"/>
  <c r="F148" i="1"/>
  <c r="F143" i="1" s="1"/>
  <c r="F208" i="1"/>
  <c r="G148" i="1"/>
  <c r="H148" i="1"/>
  <c r="J148" i="1"/>
  <c r="J143" i="1" s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05" i="1" s="1"/>
  <c r="I215" i="1"/>
  <c r="K215" i="1" s="1"/>
  <c r="I225" i="1"/>
  <c r="K225" i="1"/>
  <c r="I156" i="1"/>
  <c r="K156" i="1" s="1"/>
  <c r="I157" i="1"/>
  <c r="I147" i="1" s="1"/>
  <c r="I158" i="1"/>
  <c r="K158" i="1" s="1"/>
  <c r="I161" i="1"/>
  <c r="K161" i="1"/>
  <c r="I162" i="1"/>
  <c r="K162" i="1"/>
  <c r="I163" i="1"/>
  <c r="K163" i="1" s="1"/>
  <c r="I164" i="1"/>
  <c r="K164" i="1"/>
  <c r="I166" i="1"/>
  <c r="K166" i="1" s="1"/>
  <c r="I167" i="1"/>
  <c r="K167" i="1" s="1"/>
  <c r="I168" i="1"/>
  <c r="K168" i="1" s="1"/>
  <c r="I171" i="1"/>
  <c r="K171" i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F141" i="1"/>
  <c r="G206" i="1"/>
  <c r="J206" i="1"/>
  <c r="C207" i="1"/>
  <c r="E207" i="1"/>
  <c r="E142" i="1"/>
  <c r="H207" i="1"/>
  <c r="J207" i="1"/>
  <c r="C208" i="1"/>
  <c r="G208" i="1"/>
  <c r="G143" i="1"/>
  <c r="H208" i="1"/>
  <c r="H143" i="1" s="1"/>
  <c r="J208" i="1"/>
  <c r="I211" i="1"/>
  <c r="K211" i="1"/>
  <c r="K206" i="1" s="1"/>
  <c r="I212" i="1"/>
  <c r="K212" i="1"/>
  <c r="K207" i="1" s="1"/>
  <c r="I217" i="1"/>
  <c r="K217" i="1" s="1"/>
  <c r="I213" i="1"/>
  <c r="K213" i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118" i="1"/>
  <c r="K118" i="1" s="1"/>
  <c r="I46" i="1"/>
  <c r="K46" i="1" s="1"/>
  <c r="K216" i="1"/>
  <c r="I48" i="1"/>
  <c r="K48" i="1" s="1"/>
  <c r="I73" i="1"/>
  <c r="K73" i="1" s="1"/>
  <c r="K80" i="1"/>
  <c r="I71" i="1"/>
  <c r="K71" i="1" s="1"/>
  <c r="D20" i="1" l="1"/>
  <c r="I45" i="1"/>
  <c r="K45" i="1" s="1"/>
  <c r="D230" i="1"/>
  <c r="I244" i="1"/>
  <c r="J20" i="1"/>
  <c r="J230" i="1" s="1"/>
  <c r="D143" i="1"/>
  <c r="D232" i="1"/>
  <c r="D231" i="1"/>
  <c r="I115" i="1"/>
  <c r="E234" i="1"/>
  <c r="F234" i="1"/>
  <c r="C234" i="1"/>
  <c r="G234" i="1"/>
  <c r="J234" i="1"/>
  <c r="I247" i="1"/>
  <c r="I234" i="1" s="1"/>
  <c r="D234" i="1"/>
  <c r="H234" i="1"/>
  <c r="J231" i="1"/>
  <c r="K115" i="1"/>
  <c r="C232" i="1"/>
  <c r="D233" i="1"/>
  <c r="G232" i="1"/>
  <c r="G230" i="1"/>
  <c r="K148" i="1"/>
  <c r="K143" i="1" s="1"/>
  <c r="J233" i="1"/>
  <c r="K247" i="1"/>
  <c r="K208" i="1"/>
  <c r="K37" i="1"/>
  <c r="K146" i="1"/>
  <c r="K141" i="1" s="1"/>
  <c r="J232" i="1"/>
  <c r="H233" i="1"/>
  <c r="E230" i="1"/>
  <c r="K35" i="1"/>
  <c r="I30" i="1"/>
  <c r="K244" i="1"/>
  <c r="K234" i="1" s="1"/>
  <c r="K145" i="1"/>
  <c r="I33" i="1"/>
  <c r="K38" i="1"/>
  <c r="I145" i="1"/>
  <c r="I140" i="1" s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I142" i="1" s="1"/>
  <c r="K122" i="1"/>
  <c r="C30" i="1"/>
  <c r="C25" i="1" s="1"/>
  <c r="C20" i="1" s="1"/>
  <c r="C230" i="1" s="1"/>
  <c r="C33" i="1"/>
  <c r="C28" i="1" s="1"/>
  <c r="C23" i="1" s="1"/>
  <c r="C233" i="1" s="1"/>
  <c r="I148" i="1"/>
  <c r="K33" i="1" l="1"/>
  <c r="I28" i="1"/>
  <c r="K140" i="1"/>
  <c r="I32" i="1"/>
  <c r="I25" i="1"/>
  <c r="K30" i="1"/>
  <c r="I143" i="1"/>
  <c r="I26" i="1"/>
  <c r="K31" i="1"/>
  <c r="I27" i="1" l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<sst xmlns="http://schemas.openxmlformats.org/spreadsheetml/2006/main" count="384" uniqueCount="183">
  <si>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</si>
  <si>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</si>
  <si>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</si>
  <si>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</si>
  <si>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</si>
  <si>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</si>
  <si>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</si>
  <si>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</si>
  <si>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</si>
  <si>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</si>
  <si>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</si>
  <si>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</si>
  <si>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</si>
  <si>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</si>
  <si>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</si>
  <si>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</si>
  <si>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</si>
  <si>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</si>
  <si>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</si>
  <si>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</si>
  <si>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</si>
  <si>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</si>
  <si>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</si>
  <si>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</si>
  <si>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</si>
  <si>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</si>
  <si>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</si>
  <si>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</si>
  <si>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</si>
  <si>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</si>
  <si>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</si>
  <si>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</si>
  <si>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</si>
  <si>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</si>
  <si>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</si>
  <si>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</si>
  <si>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</si>
  <si>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</si>
  <si>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</si>
  <si>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</si>
  <si>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</si>
  <si>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</si>
  <si>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</si>
  <si>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</si>
  <si>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</si>
  <si>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</si>
  <si>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</si>
  <si>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</si>
  <si>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</si>
  <si>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</si>
  <si>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</si>
  <si>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</si>
  <si>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</si>
  <si>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</si>
  <si>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</si>
  <si>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</si>
  <si>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</si>
  <si>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</si>
  <si>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</si>
  <si>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</si>
  <si>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</si>
  <si>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</si>
  <si>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</si>
  <si>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</si>
  <si>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</si>
  <si>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</si>
  <si>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</si>
  <si>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</si>
  <si>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</si>
  <si>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</si>
  <si>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</si>
  <si>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</si>
  <si>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</si>
  <si>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</si>
  <si>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</si>
  <si>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</si>
  <si>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</si>
  <si>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</si>
  <si>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</si>
  <si>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</si>
  <si>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</si>
  <si>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</si>
  <si>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</si>
  <si>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</si>
  <si>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</si>
  <si>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</si>
  <si>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</si>
  <si>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</si>
  <si>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</si>
  <si>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</si>
  <si>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</si>
  <si>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</si>
  <si>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</si>
  <si>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</si>
  <si>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</si>
  <si>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</si>
  <si>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</si>
  <si>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</si>
  <si>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</si>
  <si>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</si>
  <si>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</si>
  <si>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</si>
  <si>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</si>
  <si>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</si>
  <si>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</si>
  <si>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</si>
  <si>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</si>
  <si>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</si>
  <si>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</si>
  <si>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</si>
  <si>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</si>
  <si>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</si>
  <si>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</si>
  <si>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</si>
  <si>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</si>
  <si>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</si>
  <si>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</si>
  <si>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</si>
  <si>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</si>
  <si>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</si>
  <si>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</si>
  <si>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</si>
  <si>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</si>
  <si>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</si>
  <si>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</si>
  <si>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</si>
  <si>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</si>
  <si>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</si>
  <si>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</si>
  <si>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</si>
  <si>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</si>
  <si>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</si>
  <si>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</si>
  <si>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</si>
  <si>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</si>
  <si>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</si>
  <si>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</si>
  <si>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</si>
  <si>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</si>
  <si>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</si>
  <si>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</si>
  <si>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</si>
  <si>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</si>
  <si>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</si>
  <si>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</si>
  <si>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</si>
  <si>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</si>
  <si>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</si>
  <si>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</si>
  <si>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</si>
  <si>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</si>
  <si>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</si>
  <si>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</si>
  <si>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</si>
  <si>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</si>
  <si>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</si>
  <si>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</si>
  <si>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</si>
  <si>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</si>
  <si>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</si>
  <si>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</si>
  <si>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</si>
  <si>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</si>
  <si>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</si>
  <si>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</si>
  <si>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</si>
  <si>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</si>
  <si>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</si>
  <si>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</si>
  <si>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</si>
  <si>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</si>
  <si>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</si>
  <si>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</si>
  <si>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</si>
  <si>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</si>
  <si>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</si>
  <si>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</si>
  <si>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</si>
  <si>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Lucian-Costin Dindirică</t>
  </si>
  <si>
    <t>PE ANUL 2024 ŞI ESTIMARI PENTRU ANII 2025-2027</t>
  </si>
  <si>
    <t>Buget 2024</t>
  </si>
  <si>
    <t>Estimari 2027</t>
  </si>
  <si>
    <t>la Hotărârea nr.407/05.09.2024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</si>
</sst>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49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72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4" fontId="43" fillId="20" borderId="2" xfId="0" applyNumberFormat="1" applyFont="1" applyFill="1" applyBorder="1" applyAlignment="1">
      <alignment horizontal="right"/>
    </xf>
    <xf numFmtId="4" fontId="44" fillId="20" borderId="2" xfId="0" applyNumberFormat="1" applyFont="1" applyFill="1" applyBorder="1" applyAlignment="1">
      <alignment horizontal="right"/>
    </xf>
    <xf numFmtId="4" fontId="42" fillId="20" borderId="2" xfId="0" applyNumberFormat="1" applyFont="1" applyFill="1" applyBorder="1" applyAlignment="1">
      <alignment horizontal="right"/>
    </xf>
    <xf numFmtId="0" fontId="41" fillId="20" borderId="0" xfId="0" applyFont="1" applyFill="1"/>
    <xf numFmtId="0" fontId="42" fillId="20" borderId="0" xfId="0" applyFont="1" applyFill="1" applyAlignment="1">
      <alignment horizontal="center"/>
    </xf>
    <xf numFmtId="1" fontId="42" fillId="20" borderId="5" xfId="0" applyNumberFormat="1" applyFont="1" applyFill="1" applyBorder="1" applyAlignment="1">
      <alignment horizontal="center"/>
    </xf>
    <xf numFmtId="4" fontId="42" fillId="20" borderId="3" xfId="0" applyNumberFormat="1" applyFont="1" applyFill="1" applyBorder="1" applyAlignment="1">
      <alignment horizontal="right"/>
    </xf>
    <xf numFmtId="4" fontId="41" fillId="20" borderId="0" xfId="0" applyNumberFormat="1" applyFont="1" applyFill="1" applyAlignment="1">
      <alignment horizontal="right"/>
    </xf>
    <xf numFmtId="165" fontId="41" fillId="20" borderId="0" xfId="0" applyNumberFormat="1" applyFont="1" applyFill="1"/>
    <xf numFmtId="0" fontId="42" fillId="20" borderId="0" xfId="0" applyFont="1" applyFill="1"/>
    <xf numFmtId="0" fontId="45" fillId="20" borderId="0" xfId="0" applyFont="1" applyFill="1"/>
    <xf numFmtId="164" fontId="45" fillId="20" borderId="0" xfId="0" applyNumberFormat="1" applyFont="1" applyFill="1" applyAlignment="1">
      <alignment horizontal="left"/>
    </xf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19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46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2" fillId="20" borderId="8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zoomScale="70" zoomScaleNormal="56" zoomScaleSheetLayoutView="70" workbookViewId="0">
      <selection activeCell="F305" sqref="F305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7" customWidth="1"/>
    <col min="4" max="4" width="22.140625" style="134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" customHeight="1" x14ac:dyDescent="0.25">
      <c r="A1" s="1"/>
      <c r="J1" s="146" t="s">
        <v>0</v>
      </c>
      <c r="K1" s="146"/>
    </row>
    <row r="2" spans="1:22" ht="18" customHeight="1" x14ac:dyDescent="0.25">
      <c r="A2" s="36"/>
      <c r="B2" s="37"/>
      <c r="D2" s="135"/>
      <c r="E2" s="37"/>
      <c r="I2" s="147" t="s">
        <v>182</v>
      </c>
      <c r="J2" s="148"/>
      <c r="K2" s="149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7"/>
      <c r="D3" s="135"/>
      <c r="E3" s="37"/>
      <c r="F3" s="100"/>
      <c r="G3" s="150"/>
      <c r="H3" s="151"/>
      <c r="I3" s="151"/>
      <c r="J3" s="151"/>
      <c r="K3" s="151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7"/>
      <c r="D4" s="135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54" t="s">
        <v>168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22" ht="18" customHeight="1" x14ac:dyDescent="0.25">
      <c r="A6" s="155" t="s">
        <v>179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22" ht="18" customHeight="1" x14ac:dyDescent="0.25">
      <c r="A7" s="40"/>
      <c r="B7" s="41"/>
      <c r="C7" s="128"/>
      <c r="D7" s="136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61" t="s">
        <v>2</v>
      </c>
      <c r="B9" s="152" t="s">
        <v>3</v>
      </c>
      <c r="C9" s="156" t="s">
        <v>4</v>
      </c>
      <c r="D9" s="153" t="s">
        <v>166</v>
      </c>
      <c r="E9" s="162"/>
      <c r="F9" s="163" t="s">
        <v>167</v>
      </c>
      <c r="G9" s="157" t="s">
        <v>165</v>
      </c>
      <c r="H9" s="160" t="s">
        <v>5</v>
      </c>
      <c r="I9" s="152" t="s">
        <v>6</v>
      </c>
      <c r="J9" s="152" t="s">
        <v>7</v>
      </c>
      <c r="K9" s="152" t="s">
        <v>8</v>
      </c>
    </row>
    <row r="10" spans="1:22" ht="12" customHeight="1" thickTop="1" thickBot="1" x14ac:dyDescent="0.3">
      <c r="A10" s="161"/>
      <c r="B10" s="152"/>
      <c r="C10" s="156"/>
      <c r="D10" s="153"/>
      <c r="E10" s="162"/>
      <c r="F10" s="164"/>
      <c r="G10" s="158"/>
      <c r="H10" s="160"/>
      <c r="I10" s="152"/>
      <c r="J10" s="152" t="s">
        <v>9</v>
      </c>
      <c r="K10" s="152"/>
    </row>
    <row r="11" spans="1:22" ht="12" customHeight="1" thickTop="1" thickBot="1" x14ac:dyDescent="0.3">
      <c r="A11" s="161"/>
      <c r="B11" s="152"/>
      <c r="C11" s="156"/>
      <c r="D11" s="153"/>
      <c r="E11" s="162"/>
      <c r="F11" s="164"/>
      <c r="G11" s="158"/>
      <c r="H11" s="160"/>
      <c r="I11" s="152"/>
      <c r="J11" s="152" t="s">
        <v>10</v>
      </c>
      <c r="K11" s="152"/>
    </row>
    <row r="12" spans="1:22" ht="2.25" customHeight="1" thickTop="1" thickBot="1" x14ac:dyDescent="0.3">
      <c r="A12" s="161"/>
      <c r="B12" s="152"/>
      <c r="C12" s="156"/>
      <c r="D12" s="153"/>
      <c r="E12" s="162"/>
      <c r="F12" s="164"/>
      <c r="G12" s="158"/>
      <c r="H12" s="160"/>
      <c r="I12" s="152"/>
      <c r="J12" s="152" t="s">
        <v>11</v>
      </c>
      <c r="K12" s="152"/>
    </row>
    <row r="13" spans="1:22" ht="12" customHeight="1" thickTop="1" thickBot="1" x14ac:dyDescent="0.3">
      <c r="A13" s="161"/>
      <c r="B13" s="152"/>
      <c r="C13" s="156"/>
      <c r="D13" s="153"/>
      <c r="E13" s="162"/>
      <c r="F13" s="164"/>
      <c r="G13" s="158"/>
      <c r="H13" s="160"/>
      <c r="I13" s="152"/>
      <c r="J13" s="152"/>
      <c r="K13" s="152"/>
    </row>
    <row r="14" spans="1:22" ht="12" customHeight="1" thickTop="1" thickBot="1" x14ac:dyDescent="0.3">
      <c r="A14" s="161"/>
      <c r="B14" s="152"/>
      <c r="C14" s="156"/>
      <c r="D14" s="153"/>
      <c r="E14" s="162"/>
      <c r="F14" s="164"/>
      <c r="G14" s="158"/>
      <c r="H14" s="160"/>
      <c r="I14" s="152"/>
      <c r="J14" s="152"/>
      <c r="K14" s="152"/>
    </row>
    <row r="15" spans="1:22" ht="56.25" customHeight="1" thickTop="1" thickBot="1" x14ac:dyDescent="0.3">
      <c r="A15" s="161"/>
      <c r="B15" s="152"/>
      <c r="C15" s="156"/>
      <c r="D15" s="153"/>
      <c r="E15" s="162"/>
      <c r="F15" s="164"/>
      <c r="G15" s="158"/>
      <c r="H15" s="160"/>
      <c r="I15" s="152"/>
      <c r="J15" s="152"/>
      <c r="K15" s="152"/>
    </row>
    <row r="16" spans="1:22" ht="12.75" customHeight="1" thickTop="1" thickBot="1" x14ac:dyDescent="0.3">
      <c r="A16" s="161"/>
      <c r="B16" s="152"/>
      <c r="C16" s="156"/>
      <c r="D16" s="153"/>
      <c r="E16" s="162"/>
      <c r="F16" s="164"/>
      <c r="G16" s="158"/>
      <c r="H16" s="160"/>
      <c r="I16" s="152"/>
      <c r="J16" s="152"/>
      <c r="K16" s="152"/>
    </row>
    <row r="17" spans="1:11" ht="12.75" hidden="1" customHeight="1" thickTop="1" thickBot="1" x14ac:dyDescent="0.3">
      <c r="A17" s="161"/>
      <c r="B17" s="152"/>
      <c r="C17" s="156"/>
      <c r="D17" s="153"/>
      <c r="E17" s="162"/>
      <c r="F17" s="165"/>
      <c r="G17" s="159"/>
      <c r="H17" s="160"/>
      <c r="I17" s="152"/>
      <c r="J17" s="152"/>
      <c r="K17" s="152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9">
        <v>1</v>
      </c>
      <c r="D18" s="137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30"/>
      <c r="D19" s="138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180</v>
      </c>
      <c r="B20" s="44"/>
      <c r="C20" s="130">
        <f t="shared" ref="C20:J23" si="0">SUM(C25+C105+C110+C115+C135)</f>
        <v>1249087</v>
      </c>
      <c r="D20" s="138">
        <f t="shared" si="0"/>
        <v>675331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1924418</v>
      </c>
      <c r="J20" s="85">
        <f t="shared" si="0"/>
        <v>-127648</v>
      </c>
      <c r="K20" s="89">
        <f t="shared" ref="K20:K86" si="1">SUM(I20+J20)</f>
        <v>1796770</v>
      </c>
    </row>
    <row r="21" spans="1:11" ht="18" customHeight="1" x14ac:dyDescent="0.25">
      <c r="A21" s="80" t="s">
        <v>174</v>
      </c>
      <c r="B21" s="44"/>
      <c r="C21" s="130">
        <f>SUM(C26+C106+C111+C116+C136)</f>
        <v>1104525</v>
      </c>
      <c r="D21" s="138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30">
        <f>SUM(C27+C107+C112+C117+C137)</f>
        <v>1140481</v>
      </c>
      <c r="D22" s="138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181</v>
      </c>
      <c r="B23" s="44"/>
      <c r="C23" s="130">
        <f t="shared" si="0"/>
        <v>1090509</v>
      </c>
      <c r="D23" s="138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4"/>
      <c r="D24" s="139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180</v>
      </c>
      <c r="B25" s="51"/>
      <c r="C25" s="124">
        <f>SUM(C30+C100)</f>
        <v>889580</v>
      </c>
      <c r="D25" s="140">
        <f t="shared" ref="D25:J25" si="2">SUM(D30+D100)</f>
        <v>375034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1264614</v>
      </c>
      <c r="J25" s="87">
        <f t="shared" si="2"/>
        <v>0</v>
      </c>
      <c r="K25" s="87">
        <f t="shared" si="1"/>
        <v>1264614</v>
      </c>
    </row>
    <row r="26" spans="1:11" s="13" customFormat="1" ht="18" customHeight="1" x14ac:dyDescent="0.3">
      <c r="A26" s="80" t="s">
        <v>174</v>
      </c>
      <c r="B26" s="51"/>
      <c r="C26" s="125">
        <f t="shared" ref="C26:J28" si="3">SUM(C31+C101)</f>
        <v>849849</v>
      </c>
      <c r="D26" s="140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25">
        <f t="shared" si="3"/>
        <v>877486</v>
      </c>
      <c r="D27" s="140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181</v>
      </c>
      <c r="B28" s="51"/>
      <c r="C28" s="125">
        <f t="shared" si="3"/>
        <v>904509</v>
      </c>
      <c r="D28" s="140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4"/>
      <c r="D29" s="139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180</v>
      </c>
      <c r="B30" s="51"/>
      <c r="C30" s="125">
        <f>SUM(C35+C45+C60+C65+C70+C95)</f>
        <v>798979</v>
      </c>
      <c r="D30" s="140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798979</v>
      </c>
      <c r="J30" s="87">
        <f t="shared" si="4"/>
        <v>0</v>
      </c>
      <c r="K30" s="87">
        <f t="shared" si="1"/>
        <v>798979</v>
      </c>
    </row>
    <row r="31" spans="1:11" s="13" customFormat="1" ht="18" customHeight="1" x14ac:dyDescent="0.3">
      <c r="A31" s="80" t="s">
        <v>174</v>
      </c>
      <c r="B31" s="51"/>
      <c r="C31" s="125">
        <f t="shared" ref="C31:J33" si="5">SUM(C36+C46+C61+C66+C71+C96)</f>
        <v>765579</v>
      </c>
      <c r="D31" s="140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25">
        <f t="shared" si="5"/>
        <v>789339</v>
      </c>
      <c r="D32" s="140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181</v>
      </c>
      <c r="B33" s="51"/>
      <c r="C33" s="125">
        <f t="shared" si="5"/>
        <v>812747</v>
      </c>
      <c r="D33" s="140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4"/>
      <c r="D34" s="139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180</v>
      </c>
      <c r="B35" s="34"/>
      <c r="C35" s="123">
        <f>SUM(C40)</f>
        <v>5382</v>
      </c>
      <c r="D35" s="141"/>
      <c r="E35" s="88"/>
      <c r="F35" s="99"/>
      <c r="G35" s="88"/>
      <c r="H35" s="118"/>
      <c r="I35" s="87">
        <f t="shared" si="6"/>
        <v>5382</v>
      </c>
      <c r="J35" s="88"/>
      <c r="K35" s="87">
        <f t="shared" si="1"/>
        <v>5382</v>
      </c>
    </row>
    <row r="36" spans="1:11" ht="24" customHeight="1" x14ac:dyDescent="0.3">
      <c r="A36" s="80" t="s">
        <v>174</v>
      </c>
      <c r="B36" s="34"/>
      <c r="C36" s="123">
        <f>SUM(C41)</f>
        <v>2460</v>
      </c>
      <c r="D36" s="141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23">
        <f>SUM(C42)</f>
        <v>2573</v>
      </c>
      <c r="D37" s="141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181</v>
      </c>
      <c r="B38" s="34"/>
      <c r="C38" s="123">
        <f>SUM(C43)</f>
        <v>2678</v>
      </c>
      <c r="D38" s="141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23"/>
      <c r="D39" s="141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180</v>
      </c>
      <c r="B40" s="34"/>
      <c r="C40" s="123">
        <v>5382</v>
      </c>
      <c r="D40" s="141"/>
      <c r="E40" s="88"/>
      <c r="F40" s="99"/>
      <c r="G40" s="88"/>
      <c r="H40" s="118"/>
      <c r="I40" s="88">
        <f t="shared" si="6"/>
        <v>5382</v>
      </c>
      <c r="J40" s="88"/>
      <c r="K40" s="87">
        <f t="shared" si="1"/>
        <v>5382</v>
      </c>
    </row>
    <row r="41" spans="1:11" ht="18" customHeight="1" x14ac:dyDescent="0.3">
      <c r="A41" s="80" t="s">
        <v>174</v>
      </c>
      <c r="B41" s="34"/>
      <c r="C41" s="123">
        <v>2460</v>
      </c>
      <c r="D41" s="141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23">
        <v>2573</v>
      </c>
      <c r="D42" s="141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181</v>
      </c>
      <c r="B43" s="34"/>
      <c r="C43" s="123">
        <v>2678</v>
      </c>
      <c r="D43" s="141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4"/>
      <c r="D44" s="139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180</v>
      </c>
      <c r="B45" s="51"/>
      <c r="C45" s="125">
        <f>SUM(C50+C55)</f>
        <v>426617</v>
      </c>
      <c r="D45" s="140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426617</v>
      </c>
      <c r="J45" s="87">
        <f t="shared" si="7"/>
        <v>0</v>
      </c>
      <c r="K45" s="87">
        <f t="shared" si="1"/>
        <v>426617</v>
      </c>
    </row>
    <row r="46" spans="1:11" s="13" customFormat="1" ht="24" customHeight="1" x14ac:dyDescent="0.3">
      <c r="A46" s="80" t="s">
        <v>174</v>
      </c>
      <c r="B46" s="51"/>
      <c r="C46" s="125">
        <f t="shared" ref="C46:J48" si="8">SUM(C51+C56)</f>
        <v>439457</v>
      </c>
      <c r="D46" s="140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25">
        <f t="shared" si="8"/>
        <v>452754</v>
      </c>
      <c r="D47" s="140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181</v>
      </c>
      <c r="B48" s="51"/>
      <c r="C48" s="125">
        <f t="shared" si="8"/>
        <v>466435</v>
      </c>
      <c r="D48" s="140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23"/>
      <c r="D49" s="141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180</v>
      </c>
      <c r="B50" s="34"/>
      <c r="C50" s="126">
        <v>7724</v>
      </c>
      <c r="D50" s="141"/>
      <c r="E50" s="88"/>
      <c r="F50" s="99"/>
      <c r="G50" s="88"/>
      <c r="H50" s="118"/>
      <c r="I50" s="88">
        <f t="shared" ref="I50:I68" si="9">SUM(C50+D50+E50+F50+G50+H50)</f>
        <v>7724</v>
      </c>
      <c r="J50" s="88"/>
      <c r="K50" s="87">
        <f t="shared" si="1"/>
        <v>7724</v>
      </c>
    </row>
    <row r="51" spans="1:11" ht="23.25" customHeight="1" x14ac:dyDescent="0.3">
      <c r="A51" s="80" t="s">
        <v>174</v>
      </c>
      <c r="B51" s="34"/>
      <c r="C51" s="123">
        <v>6757</v>
      </c>
      <c r="D51" s="141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23">
        <v>7067</v>
      </c>
      <c r="D52" s="141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181</v>
      </c>
      <c r="B53" s="34"/>
      <c r="C53" s="123">
        <v>7357</v>
      </c>
      <c r="D53" s="141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23"/>
      <c r="D54" s="141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180</v>
      </c>
      <c r="B55" s="34"/>
      <c r="C55" s="126">
        <v>418893</v>
      </c>
      <c r="D55" s="141"/>
      <c r="E55" s="88"/>
      <c r="F55" s="99"/>
      <c r="G55" s="88"/>
      <c r="H55" s="118"/>
      <c r="I55" s="88">
        <f t="shared" si="9"/>
        <v>418893</v>
      </c>
      <c r="J55" s="88"/>
      <c r="K55" s="87">
        <f t="shared" si="1"/>
        <v>418893</v>
      </c>
    </row>
    <row r="56" spans="1:11" ht="18" customHeight="1" x14ac:dyDescent="0.3">
      <c r="A56" s="80" t="s">
        <v>174</v>
      </c>
      <c r="B56" s="34"/>
      <c r="C56" s="123">
        <v>432700</v>
      </c>
      <c r="D56" s="141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23">
        <v>445687</v>
      </c>
      <c r="D57" s="141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181</v>
      </c>
      <c r="B58" s="34"/>
      <c r="C58" s="123">
        <v>459078</v>
      </c>
      <c r="D58" s="141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4"/>
      <c r="D59" s="139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180</v>
      </c>
      <c r="B60" s="34"/>
      <c r="C60" s="123"/>
      <c r="D60" s="141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23"/>
      <c r="D61" s="141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23"/>
      <c r="D62" s="141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181</v>
      </c>
      <c r="B63" s="34"/>
      <c r="C63" s="123"/>
      <c r="D63" s="141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4"/>
      <c r="D64" s="139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180</v>
      </c>
      <c r="B65" s="34"/>
      <c r="C65" s="126">
        <v>153047</v>
      </c>
      <c r="D65" s="141"/>
      <c r="E65" s="88"/>
      <c r="F65" s="99"/>
      <c r="G65" s="88"/>
      <c r="H65" s="118"/>
      <c r="I65" s="87">
        <f t="shared" si="9"/>
        <v>153047</v>
      </c>
      <c r="J65" s="88"/>
      <c r="K65" s="87">
        <f t="shared" si="1"/>
        <v>153047</v>
      </c>
    </row>
    <row r="66" spans="1:11" ht="18" customHeight="1" x14ac:dyDescent="0.3">
      <c r="A66" s="80" t="s">
        <v>174</v>
      </c>
      <c r="B66" s="34"/>
      <c r="C66" s="123">
        <v>144906</v>
      </c>
      <c r="D66" s="141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23">
        <v>151572</v>
      </c>
      <c r="D67" s="141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181</v>
      </c>
      <c r="B68" s="34"/>
      <c r="C68" s="123">
        <v>157787</v>
      </c>
      <c r="D68" s="141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26"/>
      <c r="D69" s="142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180</v>
      </c>
      <c r="B70" s="51"/>
      <c r="C70" s="125">
        <f>SUM(C75+C80+C85+C90)</f>
        <v>213933</v>
      </c>
      <c r="D70" s="140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213933</v>
      </c>
      <c r="J70" s="87">
        <f t="shared" si="10"/>
        <v>0</v>
      </c>
      <c r="K70" s="87">
        <f t="shared" si="1"/>
        <v>213933</v>
      </c>
    </row>
    <row r="71" spans="1:11" s="13" customFormat="1" ht="18" customHeight="1" x14ac:dyDescent="0.3">
      <c r="A71" s="80" t="s">
        <v>174</v>
      </c>
      <c r="B71" s="51"/>
      <c r="C71" s="125">
        <f>SUM(C76+C81+C86+C91)</f>
        <v>178756</v>
      </c>
      <c r="D71" s="140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25">
        <f>SUM(C77+C82+C87+C92)</f>
        <v>182440</v>
      </c>
      <c r="D72" s="140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181</v>
      </c>
      <c r="B73" s="51"/>
      <c r="C73" s="125">
        <f>SUM(C78+C83+C88+C93)</f>
        <v>185847</v>
      </c>
      <c r="D73" s="140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23"/>
      <c r="D74" s="141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180</v>
      </c>
      <c r="B75" s="34"/>
      <c r="C75" s="126">
        <v>170504</v>
      </c>
      <c r="D75" s="141"/>
      <c r="E75" s="88"/>
      <c r="F75" s="99"/>
      <c r="G75" s="88"/>
      <c r="H75" s="118"/>
      <c r="I75" s="88">
        <f t="shared" ref="I75:I113" si="12">SUM(C75+D75+E75+F75+G75+H75)</f>
        <v>170504</v>
      </c>
      <c r="J75" s="88"/>
      <c r="K75" s="87">
        <f t="shared" si="1"/>
        <v>170504</v>
      </c>
    </row>
    <row r="76" spans="1:11" ht="18" customHeight="1" x14ac:dyDescent="0.3">
      <c r="A76" s="80" t="s">
        <v>174</v>
      </c>
      <c r="B76" s="34"/>
      <c r="C76" s="123">
        <v>136349</v>
      </c>
      <c r="D76" s="141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23">
        <v>138082</v>
      </c>
      <c r="D77" s="141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181</v>
      </c>
      <c r="B78" s="34"/>
      <c r="C78" s="123">
        <v>139669</v>
      </c>
      <c r="D78" s="141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23"/>
      <c r="D79" s="141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180</v>
      </c>
      <c r="B80" s="34"/>
      <c r="C80" s="126">
        <v>28</v>
      </c>
      <c r="D80" s="141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23">
        <v>30</v>
      </c>
      <c r="D81" s="141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23">
        <v>32</v>
      </c>
      <c r="D82" s="141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181</v>
      </c>
      <c r="B83" s="34"/>
      <c r="C83" s="123">
        <v>33</v>
      </c>
      <c r="D83" s="141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23"/>
      <c r="D84" s="141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180</v>
      </c>
      <c r="B85" s="34"/>
      <c r="C85" s="126">
        <v>464</v>
      </c>
      <c r="D85" s="141"/>
      <c r="E85" s="88"/>
      <c r="F85" s="99"/>
      <c r="G85" s="88"/>
      <c r="H85" s="118"/>
      <c r="I85" s="88">
        <f t="shared" si="12"/>
        <v>464</v>
      </c>
      <c r="J85" s="88"/>
      <c r="K85" s="87">
        <f t="shared" si="1"/>
        <v>464</v>
      </c>
    </row>
    <row r="86" spans="1:11" ht="18" customHeight="1" x14ac:dyDescent="0.3">
      <c r="A86" s="80" t="s">
        <v>174</v>
      </c>
      <c r="B86" s="34"/>
      <c r="C86" s="123">
        <v>451</v>
      </c>
      <c r="D86" s="141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23">
        <v>472</v>
      </c>
      <c r="D87" s="141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181</v>
      </c>
      <c r="B88" s="34"/>
      <c r="C88" s="123">
        <v>492</v>
      </c>
      <c r="D88" s="141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23"/>
      <c r="D89" s="141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180</v>
      </c>
      <c r="B90" s="34"/>
      <c r="C90" s="126">
        <v>42937</v>
      </c>
      <c r="D90" s="141"/>
      <c r="E90" s="88"/>
      <c r="F90" s="99"/>
      <c r="G90" s="88"/>
      <c r="H90" s="118"/>
      <c r="I90" s="88">
        <f t="shared" si="12"/>
        <v>42937</v>
      </c>
      <c r="J90" s="88"/>
      <c r="K90" s="87">
        <f t="shared" si="13"/>
        <v>42937</v>
      </c>
    </row>
    <row r="91" spans="1:11" ht="24" customHeight="1" x14ac:dyDescent="0.3">
      <c r="A91" s="80" t="s">
        <v>174</v>
      </c>
      <c r="B91" s="34"/>
      <c r="C91" s="123">
        <v>41926</v>
      </c>
      <c r="D91" s="141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23">
        <v>43854</v>
      </c>
      <c r="D92" s="141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181</v>
      </c>
      <c r="B93" s="34"/>
      <c r="C93" s="123">
        <v>45653</v>
      </c>
      <c r="D93" s="141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4"/>
      <c r="D94" s="139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180</v>
      </c>
      <c r="B95" s="34"/>
      <c r="C95" s="123"/>
      <c r="D95" s="141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23"/>
      <c r="D96" s="141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23"/>
      <c r="D97" s="141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181</v>
      </c>
      <c r="B98" s="34"/>
      <c r="C98" s="123"/>
      <c r="D98" s="141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4"/>
      <c r="D99" s="139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180</v>
      </c>
      <c r="B100" s="34"/>
      <c r="C100" s="126">
        <v>90601</v>
      </c>
      <c r="D100" s="142">
        <v>375034</v>
      </c>
      <c r="E100" s="88"/>
      <c r="F100" s="99"/>
      <c r="G100" s="88"/>
      <c r="H100" s="118"/>
      <c r="I100" s="87">
        <f t="shared" si="12"/>
        <v>465635</v>
      </c>
      <c r="J100" s="88"/>
      <c r="K100" s="87">
        <f t="shared" si="13"/>
        <v>465635</v>
      </c>
    </row>
    <row r="101" spans="1:11" ht="18" customHeight="1" x14ac:dyDescent="0.3">
      <c r="A101" s="80" t="s">
        <v>174</v>
      </c>
      <c r="B101" s="34"/>
      <c r="C101" s="123">
        <v>84270</v>
      </c>
      <c r="D101" s="141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23">
        <v>88147</v>
      </c>
      <c r="D102" s="141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181</v>
      </c>
      <c r="B103" s="34"/>
      <c r="C103" s="123">
        <v>91762</v>
      </c>
      <c r="D103" s="141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4"/>
      <c r="D104" s="139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180</v>
      </c>
      <c r="B105" s="34"/>
      <c r="C105" s="126">
        <v>472</v>
      </c>
      <c r="D105" s="141"/>
      <c r="E105" s="88"/>
      <c r="F105" s="99"/>
      <c r="G105" s="88"/>
      <c r="H105" s="118"/>
      <c r="I105" s="87">
        <f t="shared" si="12"/>
        <v>472</v>
      </c>
      <c r="J105" s="88"/>
      <c r="K105" s="87">
        <f t="shared" si="13"/>
        <v>472</v>
      </c>
    </row>
    <row r="106" spans="1:11" ht="18" customHeight="1" x14ac:dyDescent="0.3">
      <c r="A106" s="80" t="s">
        <v>174</v>
      </c>
      <c r="B106" s="34"/>
      <c r="C106" s="123"/>
      <c r="D106" s="141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23"/>
      <c r="D107" s="141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181</v>
      </c>
      <c r="B108" s="34"/>
      <c r="C108" s="123"/>
      <c r="D108" s="141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4"/>
      <c r="D109" s="139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180</v>
      </c>
      <c r="B110" s="34"/>
      <c r="C110" s="123"/>
      <c r="D110" s="141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23"/>
      <c r="D111" s="141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23"/>
      <c r="D112" s="141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181</v>
      </c>
      <c r="B113" s="34"/>
      <c r="C113" s="123"/>
      <c r="D113" s="141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4"/>
      <c r="D114" s="139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180</v>
      </c>
      <c r="B115" s="12"/>
      <c r="C115" s="124">
        <f>SUM(C120+C125)</f>
        <v>263672</v>
      </c>
      <c r="D115" s="139">
        <f>SUM(D120+D125)</f>
        <v>300295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563967</v>
      </c>
      <c r="J115" s="94">
        <f t="shared" ref="D115:J116" si="14">SUM(J120+J125)</f>
        <v>-127648</v>
      </c>
      <c r="K115" s="94">
        <f>SUM(K120+K125+K130)</f>
        <v>436319</v>
      </c>
    </row>
    <row r="116" spans="1:11" s="13" customFormat="1" ht="18" customHeight="1" x14ac:dyDescent="0.3">
      <c r="A116" s="80" t="s">
        <v>174</v>
      </c>
      <c r="B116" s="12"/>
      <c r="C116" s="125">
        <f>SUM(C121+C126)</f>
        <v>182920</v>
      </c>
      <c r="D116" s="140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25">
        <f>SUM(C122+C127)</f>
        <v>146555</v>
      </c>
      <c r="D117" s="140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181</v>
      </c>
      <c r="B118" s="12"/>
      <c r="C118" s="125">
        <f>SUM(C123+C128)</f>
        <v>53199</v>
      </c>
      <c r="D118" s="140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23"/>
      <c r="D119" s="141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180</v>
      </c>
      <c r="B120" s="15"/>
      <c r="C120" s="126">
        <v>262021</v>
      </c>
      <c r="D120" s="141"/>
      <c r="E120" s="93"/>
      <c r="F120" s="99"/>
      <c r="G120" s="93"/>
      <c r="H120" s="118"/>
      <c r="I120" s="93">
        <f>SUM(C120+D120+E120+F120+G120+H120)</f>
        <v>262021</v>
      </c>
      <c r="J120" s="93"/>
      <c r="K120" s="94">
        <f t="shared" si="13"/>
        <v>262021</v>
      </c>
    </row>
    <row r="121" spans="1:11" ht="18" customHeight="1" x14ac:dyDescent="0.3">
      <c r="A121" s="80" t="s">
        <v>174</v>
      </c>
      <c r="B121" s="15"/>
      <c r="C121" s="123">
        <v>182920</v>
      </c>
      <c r="D121" s="141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23">
        <v>146555</v>
      </c>
      <c r="D122" s="141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181</v>
      </c>
      <c r="B123" s="15"/>
      <c r="C123" s="123">
        <v>53199</v>
      </c>
      <c r="D123" s="141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23"/>
      <c r="D124" s="141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180</v>
      </c>
      <c r="B125" s="15"/>
      <c r="C125" s="126">
        <v>1651</v>
      </c>
      <c r="D125" s="142">
        <v>300295</v>
      </c>
      <c r="E125" s="93"/>
      <c r="F125" s="93"/>
      <c r="G125" s="93"/>
      <c r="H125" s="118"/>
      <c r="I125" s="93">
        <f>SUM(C125+D125+E125+F125+G125+H125)</f>
        <v>301946</v>
      </c>
      <c r="J125" s="123">
        <v>-127648</v>
      </c>
      <c r="K125" s="94">
        <f t="shared" si="13"/>
        <v>174298</v>
      </c>
    </row>
    <row r="126" spans="1:11" ht="18" customHeight="1" x14ac:dyDescent="0.3">
      <c r="A126" s="80" t="s">
        <v>174</v>
      </c>
      <c r="B126" s="15"/>
      <c r="C126" s="123"/>
      <c r="D126" s="141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23"/>
      <c r="D127" s="141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181</v>
      </c>
      <c r="B128" s="34"/>
      <c r="C128" s="123"/>
      <c r="D128" s="141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23"/>
      <c r="D129" s="141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180</v>
      </c>
      <c r="B130" s="34"/>
      <c r="C130" s="123"/>
      <c r="D130" s="141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23"/>
      <c r="D131" s="141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23"/>
      <c r="D132" s="141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181</v>
      </c>
      <c r="B133" s="34"/>
      <c r="C133" s="123"/>
      <c r="D133" s="141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4"/>
      <c r="D134" s="139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180</v>
      </c>
      <c r="B135" s="34"/>
      <c r="C135" s="123">
        <v>95363</v>
      </c>
      <c r="D135" s="142">
        <v>2</v>
      </c>
      <c r="E135" s="88"/>
      <c r="F135" s="99"/>
      <c r="G135" s="88"/>
      <c r="H135" s="118"/>
      <c r="I135" s="87">
        <f>SUM(C135+D135+E135+F135+G135+H135)</f>
        <v>95365</v>
      </c>
      <c r="J135" s="88"/>
      <c r="K135" s="87">
        <f t="shared" si="13"/>
        <v>95365</v>
      </c>
    </row>
    <row r="136" spans="1:11" ht="18" customHeight="1" x14ac:dyDescent="0.3">
      <c r="A136" s="80" t="s">
        <v>174</v>
      </c>
      <c r="B136" s="34"/>
      <c r="C136" s="123">
        <v>71756</v>
      </c>
      <c r="D136" s="141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23">
        <v>116440</v>
      </c>
      <c r="D137" s="141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181</v>
      </c>
      <c r="B138" s="34"/>
      <c r="C138" s="123">
        <v>132801</v>
      </c>
      <c r="D138" s="141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4"/>
      <c r="D139" s="139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180</v>
      </c>
      <c r="B140" s="51"/>
      <c r="C140" s="124">
        <f>SUM(C145+C200+C205+C220+C225)</f>
        <v>1260028</v>
      </c>
      <c r="D140" s="139">
        <f>SUM(D145+D200+D205+D220+D225)</f>
        <v>687903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1947931</v>
      </c>
      <c r="J140" s="86">
        <f t="shared" si="16"/>
        <v>-127648</v>
      </c>
      <c r="K140" s="86">
        <f t="shared" si="16"/>
        <v>1820283</v>
      </c>
    </row>
    <row r="141" spans="1:11" s="13" customFormat="1" ht="18" customHeight="1" x14ac:dyDescent="0.3">
      <c r="A141" s="80" t="s">
        <v>174</v>
      </c>
      <c r="B141" s="51"/>
      <c r="C141" s="124">
        <f>SUM(C146+C201+C206+C211+C221+C226)</f>
        <v>1104525</v>
      </c>
      <c r="D141" s="139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4">
        <f>SUM(C147+C202+C207+C212+C222+C227)</f>
        <v>1140481</v>
      </c>
      <c r="D142" s="139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181</v>
      </c>
      <c r="B143" s="51"/>
      <c r="C143" s="124">
        <f>SUM(C148+C203+C208+C213+C223+C228)</f>
        <v>1090509</v>
      </c>
      <c r="D143" s="139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4"/>
      <c r="D144" s="139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180</v>
      </c>
      <c r="B145" s="51"/>
      <c r="C145" s="125">
        <f>SUM(C150+C155+C160+C165+C170+C175+C180+C185+C190+C195)</f>
        <v>1064607</v>
      </c>
      <c r="D145" s="140">
        <f>SUM(D150+D155+D160+D165+D170+D175+D180+D185+D190+D195)</f>
        <v>675905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1740512</v>
      </c>
      <c r="J145" s="87">
        <f t="shared" si="18"/>
        <v>-127648</v>
      </c>
      <c r="K145" s="87">
        <f t="shared" si="18"/>
        <v>1612864</v>
      </c>
    </row>
    <row r="146" spans="1:11" s="13" customFormat="1" ht="18" customHeight="1" x14ac:dyDescent="0.3">
      <c r="A146" s="80" t="s">
        <v>174</v>
      </c>
      <c r="B146" s="51"/>
      <c r="C146" s="125">
        <f t="shared" ref="C146:K148" si="19">SUM(C151+C156+C161+C166+C171+C176+C181+C186+C191+C196)</f>
        <v>977044</v>
      </c>
      <c r="D146" s="140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25">
        <f t="shared" si="19"/>
        <v>1008709</v>
      </c>
      <c r="D147" s="140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181</v>
      </c>
      <c r="B148" s="51"/>
      <c r="C148" s="125">
        <f t="shared" si="19"/>
        <v>971364</v>
      </c>
      <c r="D148" s="140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23"/>
      <c r="D149" s="141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180</v>
      </c>
      <c r="B150" s="34"/>
      <c r="C150" s="126">
        <v>135962</v>
      </c>
      <c r="D150" s="142">
        <v>468745</v>
      </c>
      <c r="E150" s="88"/>
      <c r="F150" s="99"/>
      <c r="G150" s="88"/>
      <c r="H150" s="118"/>
      <c r="I150" s="88">
        <f t="shared" ref="I150:I180" si="20">SUM(C150+D150+E150+F150+G150+H150)</f>
        <v>604707</v>
      </c>
      <c r="J150" s="88"/>
      <c r="K150" s="87">
        <f>SUM(I150+J150)</f>
        <v>604707</v>
      </c>
    </row>
    <row r="151" spans="1:11" ht="18" customHeight="1" x14ac:dyDescent="0.3">
      <c r="A151" s="80" t="s">
        <v>174</v>
      </c>
      <c r="B151" s="34"/>
      <c r="C151" s="123">
        <v>131719</v>
      </c>
      <c r="D151" s="141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23">
        <v>131123</v>
      </c>
      <c r="D152" s="141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181</v>
      </c>
      <c r="B153" s="34"/>
      <c r="C153" s="123">
        <v>130616</v>
      </c>
      <c r="D153" s="141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23"/>
      <c r="D154" s="141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180</v>
      </c>
      <c r="B155" s="34"/>
      <c r="C155" s="126">
        <v>322247</v>
      </c>
      <c r="D155" s="142">
        <v>203868</v>
      </c>
      <c r="E155" s="88"/>
      <c r="F155" s="99"/>
      <c r="G155" s="88"/>
      <c r="H155" s="118"/>
      <c r="I155" s="88">
        <f t="shared" si="20"/>
        <v>526115</v>
      </c>
      <c r="J155" s="88"/>
      <c r="K155" s="88">
        <f>SUM(I155+J155)</f>
        <v>526115</v>
      </c>
    </row>
    <row r="156" spans="1:11" ht="18" customHeight="1" x14ac:dyDescent="0.25">
      <c r="A156" s="80" t="s">
        <v>174</v>
      </c>
      <c r="B156" s="34"/>
      <c r="C156" s="123">
        <v>332500</v>
      </c>
      <c r="D156" s="141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23">
        <v>340827</v>
      </c>
      <c r="D157" s="141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181</v>
      </c>
      <c r="B158" s="34"/>
      <c r="C158" s="123">
        <v>381296</v>
      </c>
      <c r="D158" s="141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23"/>
      <c r="D159" s="141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180</v>
      </c>
      <c r="B160" s="15"/>
      <c r="C160" s="126">
        <v>10377</v>
      </c>
      <c r="D160" s="141"/>
      <c r="E160" s="93"/>
      <c r="F160" s="99"/>
      <c r="G160" s="93"/>
      <c r="H160" s="118"/>
      <c r="I160" s="93">
        <f t="shared" si="20"/>
        <v>10377</v>
      </c>
      <c r="J160" s="93"/>
      <c r="K160" s="93">
        <f t="shared" ref="K160:K168" si="21">SUM(I160+J160)</f>
        <v>10377</v>
      </c>
    </row>
    <row r="161" spans="1:12" ht="18" customHeight="1" x14ac:dyDescent="0.25">
      <c r="A161" s="80" t="s">
        <v>174</v>
      </c>
      <c r="B161" s="15"/>
      <c r="C161" s="123">
        <v>3885</v>
      </c>
      <c r="D161" s="141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23">
        <v>2836</v>
      </c>
      <c r="D162" s="141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181</v>
      </c>
      <c r="B163" s="15"/>
      <c r="C163" s="123">
        <v>2201</v>
      </c>
      <c r="D163" s="141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23"/>
      <c r="D164" s="141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180</v>
      </c>
      <c r="B165" s="34"/>
      <c r="C165" s="126">
        <v>44917</v>
      </c>
      <c r="D165" s="141"/>
      <c r="E165" s="88"/>
      <c r="F165" s="99"/>
      <c r="G165" s="88"/>
      <c r="H165" s="118"/>
      <c r="I165" s="88">
        <f t="shared" si="20"/>
        <v>44917</v>
      </c>
      <c r="J165" s="88"/>
      <c r="K165" s="88">
        <f t="shared" si="21"/>
        <v>44917</v>
      </c>
    </row>
    <row r="166" spans="1:12" ht="18" customHeight="1" x14ac:dyDescent="0.25">
      <c r="A166" s="80" t="s">
        <v>174</v>
      </c>
      <c r="B166" s="34"/>
      <c r="C166" s="123">
        <v>75735</v>
      </c>
      <c r="D166" s="141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23">
        <v>78322</v>
      </c>
      <c r="D167" s="141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181</v>
      </c>
      <c r="B168" s="34"/>
      <c r="C168" s="123">
        <v>79757</v>
      </c>
      <c r="D168" s="141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23"/>
      <c r="D169" s="141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180</v>
      </c>
      <c r="B170" s="15"/>
      <c r="C170" s="126">
        <v>50</v>
      </c>
      <c r="D170" s="141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23">
        <v>52</v>
      </c>
      <c r="D171" s="141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23">
        <v>52</v>
      </c>
      <c r="D172" s="141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181</v>
      </c>
      <c r="B173" s="15"/>
      <c r="C173" s="123">
        <v>52</v>
      </c>
      <c r="D173" s="141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23"/>
      <c r="D174" s="141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180</v>
      </c>
      <c r="B175" s="34"/>
      <c r="C175" s="126">
        <v>127648</v>
      </c>
      <c r="D175" s="141"/>
      <c r="E175" s="88"/>
      <c r="F175" s="99"/>
      <c r="G175" s="88"/>
      <c r="H175" s="118"/>
      <c r="I175" s="88">
        <f t="shared" si="20"/>
        <v>127648</v>
      </c>
      <c r="J175" s="123">
        <v>-127648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23">
        <v>114545</v>
      </c>
      <c r="D176" s="141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23">
        <v>114274</v>
      </c>
      <c r="D177" s="141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181</v>
      </c>
      <c r="B178" s="34"/>
      <c r="C178" s="123">
        <v>113899</v>
      </c>
      <c r="D178" s="141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23"/>
      <c r="D179" s="141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180</v>
      </c>
      <c r="B180" s="34"/>
      <c r="C180" s="126">
        <v>25346</v>
      </c>
      <c r="D180" s="141">
        <v>0</v>
      </c>
      <c r="E180" s="88"/>
      <c r="F180" s="99"/>
      <c r="G180" s="88"/>
      <c r="H180" s="118"/>
      <c r="I180" s="88">
        <f t="shared" si="20"/>
        <v>25346</v>
      </c>
      <c r="J180" s="88"/>
      <c r="K180" s="88">
        <f>SUM(I180+J180)</f>
        <v>25346</v>
      </c>
    </row>
    <row r="181" spans="1:12" ht="18" customHeight="1" x14ac:dyDescent="0.25">
      <c r="A181" s="80" t="s">
        <v>174</v>
      </c>
      <c r="B181" s="34"/>
      <c r="C181" s="123">
        <v>23247</v>
      </c>
      <c r="D181" s="141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23">
        <v>23946</v>
      </c>
      <c r="D182" s="141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181</v>
      </c>
      <c r="B183" s="34"/>
      <c r="C183" s="123">
        <v>24589</v>
      </c>
      <c r="D183" s="141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23"/>
      <c r="D184" s="141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180</v>
      </c>
      <c r="B185" s="15"/>
      <c r="C185" s="126">
        <v>328391</v>
      </c>
      <c r="D185" s="141">
        <v>2</v>
      </c>
      <c r="E185" s="93"/>
      <c r="F185" s="99"/>
      <c r="G185" s="93"/>
      <c r="H185" s="118"/>
      <c r="I185" s="93">
        <f t="shared" si="22"/>
        <v>328393</v>
      </c>
      <c r="J185" s="93"/>
      <c r="K185" s="93">
        <f>SUM(I185+J185)</f>
        <v>328393</v>
      </c>
    </row>
    <row r="186" spans="1:12" ht="24" customHeight="1" x14ac:dyDescent="0.25">
      <c r="A186" s="80" t="s">
        <v>174</v>
      </c>
      <c r="B186" s="15"/>
      <c r="C186" s="123">
        <v>247959</v>
      </c>
      <c r="D186" s="141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23">
        <v>268882</v>
      </c>
      <c r="D187" s="141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181</v>
      </c>
      <c r="B188" s="15"/>
      <c r="C188" s="123">
        <v>189540</v>
      </c>
      <c r="D188" s="141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23"/>
      <c r="D189" s="141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180</v>
      </c>
      <c r="B190" s="34"/>
      <c r="C190" s="126">
        <v>67202</v>
      </c>
      <c r="D190" s="141"/>
      <c r="E190" s="88"/>
      <c r="F190" s="99"/>
      <c r="G190" s="88"/>
      <c r="H190" s="118"/>
      <c r="I190" s="88">
        <f t="shared" si="22"/>
        <v>67202</v>
      </c>
      <c r="J190" s="88"/>
      <c r="K190" s="88">
        <f>SUM(I190+J190)</f>
        <v>67202</v>
      </c>
    </row>
    <row r="191" spans="1:12" ht="18" customHeight="1" x14ac:dyDescent="0.25">
      <c r="A191" s="80" t="s">
        <v>174</v>
      </c>
      <c r="B191" s="34"/>
      <c r="C191" s="123">
        <v>45054</v>
      </c>
      <c r="D191" s="141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23">
        <v>46090</v>
      </c>
      <c r="D192" s="141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181</v>
      </c>
      <c r="B193" s="34"/>
      <c r="C193" s="123">
        <v>47070</v>
      </c>
      <c r="D193" s="141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23"/>
      <c r="D194" s="141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180</v>
      </c>
      <c r="B195" s="34"/>
      <c r="C195" s="126">
        <v>2467</v>
      </c>
      <c r="D195" s="142">
        <v>3290</v>
      </c>
      <c r="E195" s="88"/>
      <c r="F195" s="99"/>
      <c r="G195" s="88"/>
      <c r="H195" s="118"/>
      <c r="I195" s="88">
        <f t="shared" si="22"/>
        <v>5757</v>
      </c>
      <c r="J195" s="88"/>
      <c r="K195" s="88">
        <f>SUM(I195+J195)</f>
        <v>5757</v>
      </c>
    </row>
    <row r="196" spans="1:11" ht="18" customHeight="1" x14ac:dyDescent="0.25">
      <c r="A196" s="80" t="s">
        <v>174</v>
      </c>
      <c r="B196" s="34"/>
      <c r="C196" s="123">
        <v>2348</v>
      </c>
      <c r="D196" s="141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23">
        <v>2357</v>
      </c>
      <c r="D197" s="141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181</v>
      </c>
      <c r="B198" s="34"/>
      <c r="C198" s="123">
        <v>2344</v>
      </c>
      <c r="D198" s="141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23"/>
      <c r="D199" s="141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180</v>
      </c>
      <c r="B200" s="34"/>
      <c r="C200" s="126">
        <v>172190</v>
      </c>
      <c r="D200" s="142">
        <v>11998</v>
      </c>
      <c r="E200" s="88"/>
      <c r="F200" s="99"/>
      <c r="G200" s="88"/>
      <c r="H200" s="118"/>
      <c r="I200" s="88">
        <f t="shared" si="22"/>
        <v>184188</v>
      </c>
      <c r="J200" s="88"/>
      <c r="K200" s="88">
        <f>SUM(I200+J200)</f>
        <v>184188</v>
      </c>
    </row>
    <row r="201" spans="1:11" ht="18" customHeight="1" x14ac:dyDescent="0.25">
      <c r="A201" s="80" t="s">
        <v>174</v>
      </c>
      <c r="B201" s="34"/>
      <c r="C201" s="123">
        <v>100402</v>
      </c>
      <c r="D201" s="141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23">
        <v>104421</v>
      </c>
      <c r="D202" s="141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181</v>
      </c>
      <c r="B203" s="15"/>
      <c r="C203" s="123">
        <v>99504</v>
      </c>
      <c r="D203" s="141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4"/>
      <c r="D204" s="139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180</v>
      </c>
      <c r="B205" s="12"/>
      <c r="C205" s="124">
        <f>SUM(C210+C215)</f>
        <v>26962</v>
      </c>
      <c r="D205" s="139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26962</v>
      </c>
      <c r="J205" s="86">
        <f t="shared" si="23"/>
        <v>0</v>
      </c>
      <c r="K205" s="86">
        <f t="shared" si="23"/>
        <v>26962</v>
      </c>
    </row>
    <row r="206" spans="1:11" s="13" customFormat="1" ht="18" customHeight="1" x14ac:dyDescent="0.3">
      <c r="A206" s="80" t="s">
        <v>174</v>
      </c>
      <c r="B206" s="12"/>
      <c r="C206" s="124">
        <f t="shared" ref="C206:K208" si="24">SUM(C211+C216)</f>
        <v>27079</v>
      </c>
      <c r="D206" s="139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4">
        <f t="shared" si="24"/>
        <v>27351</v>
      </c>
      <c r="D207" s="139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181</v>
      </c>
      <c r="B208" s="12"/>
      <c r="C208" s="124">
        <f t="shared" si="24"/>
        <v>19641</v>
      </c>
      <c r="D208" s="139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23"/>
      <c r="D209" s="141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180</v>
      </c>
      <c r="B210" s="15"/>
      <c r="C210" s="123"/>
      <c r="D210" s="141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23"/>
      <c r="D211" s="141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23"/>
      <c r="D212" s="141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181</v>
      </c>
      <c r="B213" s="15"/>
      <c r="C213" s="123"/>
      <c r="D213" s="141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23"/>
      <c r="D214" s="141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180</v>
      </c>
      <c r="B215" s="15"/>
      <c r="C215" s="123">
        <v>26962</v>
      </c>
      <c r="D215" s="141"/>
      <c r="E215" s="93"/>
      <c r="F215" s="99"/>
      <c r="G215" s="93"/>
      <c r="H215" s="118"/>
      <c r="I215" s="93">
        <f t="shared" si="25"/>
        <v>26962</v>
      </c>
      <c r="J215" s="93"/>
      <c r="K215" s="93">
        <f>SUM(I215+J215)</f>
        <v>26962</v>
      </c>
    </row>
    <row r="216" spans="1:15" ht="18" customHeight="1" x14ac:dyDescent="0.25">
      <c r="A216" s="80" t="s">
        <v>174</v>
      </c>
      <c r="B216" s="15"/>
      <c r="C216" s="123">
        <v>27079</v>
      </c>
      <c r="D216" s="141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23">
        <v>27351</v>
      </c>
      <c r="D217" s="141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181</v>
      </c>
      <c r="B218" s="15"/>
      <c r="C218" s="123">
        <v>19641</v>
      </c>
      <c r="D218" s="141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23"/>
      <c r="D219" s="141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180</v>
      </c>
      <c r="B220" s="34"/>
      <c r="C220" s="123">
        <v>-3731</v>
      </c>
      <c r="D220" s="141"/>
      <c r="E220" s="88"/>
      <c r="F220" s="99"/>
      <c r="G220" s="88"/>
      <c r="H220" s="118"/>
      <c r="I220" s="88">
        <f t="shared" si="25"/>
        <v>-3731</v>
      </c>
      <c r="J220" s="88"/>
      <c r="K220" s="88">
        <f>SUM(I220+J220)</f>
        <v>-3731</v>
      </c>
    </row>
    <row r="221" spans="1:15" ht="24" customHeight="1" x14ac:dyDescent="0.25">
      <c r="A221" s="80" t="s">
        <v>174</v>
      </c>
      <c r="B221" s="15"/>
      <c r="C221" s="123"/>
      <c r="D221" s="141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23"/>
      <c r="D222" s="141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181</v>
      </c>
      <c r="B223" s="15"/>
      <c r="C223" s="123"/>
      <c r="D223" s="141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23"/>
      <c r="D224" s="141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180</v>
      </c>
      <c r="B225" s="15"/>
      <c r="C225" s="123"/>
      <c r="D225" s="141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23"/>
      <c r="D226" s="141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23"/>
      <c r="D227" s="141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181</v>
      </c>
      <c r="B228" s="15"/>
      <c r="C228" s="123"/>
      <c r="D228" s="141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26"/>
      <c r="D229" s="142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180</v>
      </c>
      <c r="B230" s="15"/>
      <c r="C230" s="123">
        <f>SUM(C20-C140)</f>
        <v>-10941</v>
      </c>
      <c r="D230" s="141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23">
        <f>SUM(C21-C141)</f>
        <v>0</v>
      </c>
      <c r="D231" s="141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23">
        <f>SUM(C22-C142)</f>
        <v>0</v>
      </c>
      <c r="D232" s="141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181</v>
      </c>
      <c r="B233" s="15"/>
      <c r="C233" s="123">
        <f>SUM(C23-C143)</f>
        <v>0</v>
      </c>
      <c r="D233" s="141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26">
        <f>SUM(C235+C238+C241+C244+C247+C250+C253+C256+C259+C262+C265+C268+C271+C274+C277+C280+C283)</f>
        <v>0</v>
      </c>
      <c r="D234" s="142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4">
        <f>SUM(C236+C237)</f>
        <v>0</v>
      </c>
      <c r="D235" s="139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23"/>
      <c r="D236" s="141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23"/>
      <c r="D237" s="141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4">
        <f>SUM(C239+C240)</f>
        <v>0</v>
      </c>
      <c r="D238" s="139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23"/>
      <c r="D239" s="141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23"/>
      <c r="D240" s="141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4">
        <f>SUM(C242+C243)</f>
        <v>0</v>
      </c>
      <c r="D241" s="139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23"/>
      <c r="D242" s="141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23"/>
      <c r="D243" s="141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4">
        <f>SUM(C245+C246)</f>
        <v>0</v>
      </c>
      <c r="D244" s="139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23">
        <v>0</v>
      </c>
      <c r="D245" s="141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23">
        <v>0</v>
      </c>
      <c r="D246" s="141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4">
        <f>SUM(C248+C249)</f>
        <v>0</v>
      </c>
      <c r="D247" s="139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23">
        <v>0</v>
      </c>
      <c r="D248" s="141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23">
        <v>0</v>
      </c>
      <c r="D249" s="141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4">
        <f>SUM(C251+C252)</f>
        <v>0</v>
      </c>
      <c r="D250" s="139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23"/>
      <c r="D251" s="141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23"/>
      <c r="D252" s="141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4">
        <f>SUM(C254+C255)</f>
        <v>0</v>
      </c>
      <c r="D253" s="139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23"/>
      <c r="D254" s="141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23"/>
      <c r="D255" s="141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4">
        <f>SUM(C257+C258)</f>
        <v>0</v>
      </c>
      <c r="D256" s="139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23"/>
      <c r="D257" s="141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23"/>
      <c r="D258" s="141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4">
        <f>SUM(C260+C261)</f>
        <v>0</v>
      </c>
      <c r="D259" s="139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23"/>
      <c r="D260" s="141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23"/>
      <c r="D261" s="141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4">
        <f>SUM(C263+C264)</f>
        <v>0</v>
      </c>
      <c r="D262" s="139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23"/>
      <c r="D263" s="141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23"/>
      <c r="D264" s="141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4">
        <f>SUM(C266+C267)</f>
        <v>0</v>
      </c>
      <c r="D265" s="139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23"/>
      <c r="D266" s="141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23"/>
      <c r="D267" s="141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4">
        <f>SUM(C269+C270)</f>
        <v>0</v>
      </c>
      <c r="D268" s="139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23"/>
      <c r="D269" s="141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23"/>
      <c r="D270" s="141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4">
        <f>SUM(C272+C273)</f>
        <v>0</v>
      </c>
      <c r="D271" s="139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23"/>
      <c r="D272" s="141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23"/>
      <c r="D273" s="141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4">
        <f>SUM(C275+C276)</f>
        <v>0</v>
      </c>
      <c r="D274" s="139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23"/>
      <c r="D275" s="141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23"/>
      <c r="D276" s="141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26">
        <f>SUM(C278+C279)</f>
        <v>0</v>
      </c>
      <c r="D277" s="142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23"/>
      <c r="D278" s="141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23"/>
      <c r="D279" s="141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4">
        <f>SUM(C281+C282)</f>
        <v>0</v>
      </c>
      <c r="D280" s="139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23"/>
      <c r="D281" s="141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23"/>
      <c r="D282" s="141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4">
        <f>SUM(C284+C285)</f>
        <v>0</v>
      </c>
      <c r="D283" s="139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23"/>
      <c r="D284" s="141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23"/>
      <c r="D285" s="141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1"/>
      <c r="D286" s="143"/>
      <c r="E286" s="66"/>
      <c r="F286" s="106"/>
      <c r="G286" s="90"/>
      <c r="H286" s="120"/>
      <c r="I286" s="67"/>
      <c r="J286" s="66"/>
      <c r="K286" s="68"/>
    </row>
    <row r="287" spans="1:11" ht="16.899999999999999" customHeight="1" x14ac:dyDescent="0.25">
      <c r="A287" s="31"/>
      <c r="B287" s="4"/>
      <c r="C287" s="132"/>
      <c r="D287" s="144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67" t="s">
        <v>176</v>
      </c>
      <c r="C288" s="167"/>
      <c r="D288" s="167"/>
      <c r="E288" s="167"/>
      <c r="F288" s="167"/>
      <c r="G288" s="167"/>
      <c r="H288" s="167"/>
      <c r="I288" s="79"/>
      <c r="J288" s="166" t="s">
        <v>169</v>
      </c>
      <c r="K288" s="166"/>
    </row>
    <row r="289" spans="1:11" s="69" customFormat="1" ht="22.15" hidden="1" customHeight="1" x14ac:dyDescent="0.3">
      <c r="A289" s="77" t="s">
        <v>172</v>
      </c>
      <c r="B289" s="167" t="s">
        <v>177</v>
      </c>
      <c r="C289" s="167"/>
      <c r="D289" s="167"/>
      <c r="E289" s="167"/>
      <c r="F289" s="167"/>
      <c r="G289" s="167"/>
      <c r="H289" s="167"/>
      <c r="I289" s="79"/>
      <c r="J289" s="166" t="s">
        <v>170</v>
      </c>
      <c r="K289" s="166"/>
    </row>
    <row r="290" spans="1:11" ht="38.25" customHeight="1" x14ac:dyDescent="0.3">
      <c r="A290" s="78"/>
      <c r="B290" s="75"/>
      <c r="C290" s="133"/>
      <c r="D290" s="145"/>
      <c r="E290" s="76"/>
      <c r="F290" s="108"/>
      <c r="G290" s="92"/>
      <c r="H290" s="122"/>
      <c r="I290" s="75"/>
      <c r="J290" s="170"/>
      <c r="K290" s="171"/>
    </row>
    <row r="291" spans="1:11" ht="20.25" customHeight="1" x14ac:dyDescent="0.3">
      <c r="A291" s="169" t="s">
        <v>157</v>
      </c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</row>
    <row r="292" spans="1:11" ht="18" customHeight="1" x14ac:dyDescent="0.3">
      <c r="A292" s="168" t="s">
        <v>178</v>
      </c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</row>
    <row r="293" spans="1:11" x14ac:dyDescent="0.25">
      <c r="A293" s="38"/>
      <c r="B293" s="38"/>
      <c r="I293" s="38"/>
      <c r="K293" s="38"/>
    </row>
  </sheetData>
  <mergeCells count="23">
    <mergeCell ref="J289:K289"/>
    <mergeCell ref="B288:H288"/>
    <mergeCell ref="A292:K292"/>
    <mergeCell ref="A291:K291"/>
    <mergeCell ref="J290:K290"/>
    <mergeCell ref="B289:H289"/>
    <mergeCell ref="J288:K288"/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buget general al UAT</vt:lpstr>
      <vt:lpstr>'buget general al UAT'!Print_Area</vt:lpstr>
      <vt:lpstr>'buget general al UAT'!Print_Titles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2024-08-23T08:35:40Z</cp:lastPrinted>
  <dcterms:created xsi:type="dcterms:W3CDTF">2019-11-19T15:52:31Z</dcterms:created>
  <dcterms:modified xsi:type="dcterms:W3CDTF">2024-09-05T06:27:02Z</dcterms:modified>
</cp:coreProperties>
</file>